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<sst xmlns="http://schemas.openxmlformats.org/spreadsheetml/2006/main" count="156" uniqueCount="111">
  <si>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</si>
  <si>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</si>
  <si>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</si>
  <si>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</si>
  <si>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</si>
  <si>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</si>
  <si>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</si>
  <si>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</si>
  <si>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</si>
  <si>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</si>
  <si>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</si>
  <si>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</si>
  <si>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</si>
  <si>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</si>
  <si>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</si>
  <si>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</si>
  <si>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</si>
  <si>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</si>
  <si>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</si>
  <si>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</si>
  <si>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</si>
  <si>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</si>
  <si>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</si>
  <si>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</si>
  <si>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</si>
  <si>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</si>
  <si>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</si>
  <si>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</si>
  <si>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</si>
  <si>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</si>
  <si>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</si>
  <si>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</si>
  <si>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</si>
  <si>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</si>
  <si>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</si>
  <si>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</si>
  <si>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</si>
  <si>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</si>
  <si>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</si>
  <si>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</si>
  <si>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</si>
  <si>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</si>
  <si>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</si>
  <si>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</si>
  <si>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</si>
  <si>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</si>
  <si>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</si>
  <si>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</si>
  <si>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</si>
  <si>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</si>
  <si>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</si>
  <si>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</si>
  <si>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</si>
  <si>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</si>
  <si>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</si>
  <si>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</si>
  <si>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</si>
  <si>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</si>
  <si>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</si>
  <si>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</si>
  <si>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</si>
  <si>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</si>
  <si>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</si>
  <si>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</si>
  <si>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</si>
  <si>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</si>
  <si>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</si>
  <si>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</si>
  <si>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</si>
  <si>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</si>
  <si>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</si>
  <si>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</si>
  <si>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</si>
  <si>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</si>
  <si>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</si>
  <si>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</si>
  <si>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</si>
  <si>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</si>
  <si>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</si>
  <si>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</si>
  <si>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</si>
  <si>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</si>
  <si>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</si>
  <si>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</si>
  <si>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</si>
  <si>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</si>
  <si>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</si>
  <si>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</si>
  <si>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</si>
  <si>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</si>
  <si>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</si>
  <si>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</si>
  <si>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</si>
  <si>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</si>
  <si>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</si>
  <si>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</si>
  <si>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</si>
  <si>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</si>
  <si>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</si>
  <si>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</si>
  <si>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</si>
  <si>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</si>
  <si>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</si>
  <si>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</si>
  <si>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</si>
  <si>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</si>
  <si>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</si>
  <si>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</si>
  <si>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</si>
  <si>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</si>
  <si>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23.06.2014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</si>
</sst>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20084.5</c:v>
                </c:pt>
                <c:pt idx="1">
                  <c:v>16745.199999999997</c:v>
                </c:pt>
                <c:pt idx="2">
                  <c:v>1036.3</c:v>
                </c:pt>
                <c:pt idx="3">
                  <c:v>2303.0000000000027</c:v>
                </c:pt>
              </c:numCache>
            </c:numRef>
          </c:val>
          <c:shape val="box"/>
        </c:ser>
        <c:shape val="box"/>
        <c:axId val="49436463"/>
        <c:axId val="42274984"/>
      </c:bar3DChart>
      <c:catAx>
        <c:axId val="4943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74984"/>
        <c:crosses val="autoZero"/>
        <c:auto val="1"/>
        <c:lblOffset val="100"/>
        <c:tickLblSkip val="1"/>
        <c:noMultiLvlLbl val="0"/>
      </c:catAx>
      <c:valAx>
        <c:axId val="42274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64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147070.7</c:v>
                </c:pt>
                <c:pt idx="1">
                  <c:v>121047.5</c:v>
                </c:pt>
                <c:pt idx="2">
                  <c:v>10.000000000000002</c:v>
                </c:pt>
                <c:pt idx="3">
                  <c:v>8159.100000000001</c:v>
                </c:pt>
                <c:pt idx="4">
                  <c:v>17218.399999999998</c:v>
                </c:pt>
                <c:pt idx="5">
                  <c:v>167</c:v>
                </c:pt>
                <c:pt idx="6">
                  <c:v>468.70000000001164</c:v>
                </c:pt>
              </c:numCache>
            </c:numRef>
          </c:val>
          <c:shape val="box"/>
        </c:ser>
        <c:shape val="box"/>
        <c:axId val="44930537"/>
        <c:axId val="1721650"/>
      </c:bar3DChart>
      <c:catAx>
        <c:axId val="44930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1650"/>
        <c:crosses val="autoZero"/>
        <c:auto val="1"/>
        <c:lblOffset val="100"/>
        <c:tickLblSkip val="1"/>
        <c:noMultiLvlLbl val="0"/>
      </c:catAx>
      <c:valAx>
        <c:axId val="1721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05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85804.7</c:v>
                </c:pt>
                <c:pt idx="1">
                  <c:v>68918.59999999999</c:v>
                </c:pt>
                <c:pt idx="2">
                  <c:v>1875.9999999999995</c:v>
                </c:pt>
                <c:pt idx="3">
                  <c:v>1133.3</c:v>
                </c:pt>
                <c:pt idx="4">
                  <c:v>7302.6</c:v>
                </c:pt>
                <c:pt idx="5">
                  <c:v>661</c:v>
                </c:pt>
                <c:pt idx="6">
                  <c:v>5913.200000000006</c:v>
                </c:pt>
              </c:numCache>
            </c:numRef>
          </c:val>
          <c:shape val="box"/>
        </c:ser>
        <c:shape val="box"/>
        <c:axId val="15494851"/>
        <c:axId val="5235932"/>
      </c:bar3DChart>
      <c:catAx>
        <c:axId val="1549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5932"/>
        <c:crosses val="autoZero"/>
        <c:auto val="1"/>
        <c:lblOffset val="100"/>
        <c:tickLblSkip val="1"/>
        <c:noMultiLvlLbl val="0"/>
      </c:catAx>
      <c:valAx>
        <c:axId val="5235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94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18409.7</c:v>
                </c:pt>
                <c:pt idx="1">
                  <c:v>14394.599999999999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3124.900000000002</c:v>
                </c:pt>
              </c:numCache>
            </c:numRef>
          </c:val>
          <c:shape val="box"/>
        </c:ser>
        <c:shape val="box"/>
        <c:axId val="47123389"/>
        <c:axId val="21457318"/>
      </c:bar3DChart>
      <c:catAx>
        <c:axId val="4712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57318"/>
        <c:crosses val="autoZero"/>
        <c:auto val="1"/>
        <c:lblOffset val="100"/>
        <c:tickLblSkip val="1"/>
        <c:noMultiLvlLbl val="0"/>
      </c:catAx>
      <c:valAx>
        <c:axId val="21457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33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5326.4</c:v>
                </c:pt>
                <c:pt idx="1">
                  <c:v>3482.5999999999995</c:v>
                </c:pt>
                <c:pt idx="3">
                  <c:v>79.50000000000001</c:v>
                </c:pt>
                <c:pt idx="4">
                  <c:v>213.49999999999994</c:v>
                </c:pt>
                <c:pt idx="5">
                  <c:v>1550.8000000000002</c:v>
                </c:pt>
              </c:numCache>
            </c:numRef>
          </c:val>
          <c:shape val="box"/>
        </c:ser>
        <c:shape val="box"/>
        <c:axId val="58898135"/>
        <c:axId val="60321168"/>
      </c:bar3DChart>
      <c:catAx>
        <c:axId val="5889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21168"/>
        <c:crosses val="autoZero"/>
        <c:auto val="1"/>
        <c:lblOffset val="100"/>
        <c:tickLblSkip val="2"/>
        <c:noMultiLvlLbl val="0"/>
      </c:catAx>
      <c:valAx>
        <c:axId val="60321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81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1239</c:v>
                </c:pt>
                <c:pt idx="1">
                  <c:v>1035.3</c:v>
                </c:pt>
                <c:pt idx="3">
                  <c:v>123.2</c:v>
                </c:pt>
                <c:pt idx="5">
                  <c:v>80.50000000000004</c:v>
                </c:pt>
              </c:numCache>
            </c:numRef>
          </c:val>
          <c:shape val="box"/>
        </c:ser>
        <c:shape val="box"/>
        <c:axId val="6019601"/>
        <c:axId val="54176410"/>
      </c:bar3DChart>
      <c:catAx>
        <c:axId val="601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76410"/>
        <c:crosses val="autoZero"/>
        <c:auto val="1"/>
        <c:lblOffset val="100"/>
        <c:tickLblSkip val="1"/>
        <c:noMultiLvlLbl val="0"/>
      </c:catAx>
      <c:valAx>
        <c:axId val="54176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15416.800000000003</c:v>
                </c:pt>
              </c:numCache>
            </c:numRef>
          </c:val>
          <c:shape val="box"/>
        </c:ser>
        <c:shape val="box"/>
        <c:axId val="17825643"/>
        <c:axId val="26213060"/>
      </c:bar3DChart>
      <c:catAx>
        <c:axId val="178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213060"/>
        <c:crosses val="autoZero"/>
        <c:auto val="1"/>
        <c:lblOffset val="100"/>
        <c:tickLblSkip val="1"/>
        <c:noMultiLvlLbl val="0"/>
      </c:catAx>
      <c:valAx>
        <c:axId val="26213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5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147070.7</c:v>
                </c:pt>
                <c:pt idx="1">
                  <c:v>85804.7</c:v>
                </c:pt>
                <c:pt idx="2">
                  <c:v>18409.7</c:v>
                </c:pt>
                <c:pt idx="3">
                  <c:v>5326.4</c:v>
                </c:pt>
                <c:pt idx="4">
                  <c:v>1239</c:v>
                </c:pt>
                <c:pt idx="5">
                  <c:v>20084.5</c:v>
                </c:pt>
                <c:pt idx="6">
                  <c:v>15416.800000000003</c:v>
                </c:pt>
              </c:numCache>
            </c:numRef>
          </c:val>
          <c:shape val="box"/>
        </c:ser>
        <c:shape val="box"/>
        <c:axId val="34590949"/>
        <c:axId val="42883086"/>
      </c:bar3DChart>
      <c:catAx>
        <c:axId val="3459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83086"/>
        <c:crosses val="autoZero"/>
        <c:auto val="1"/>
        <c:lblOffset val="100"/>
        <c:tickLblSkip val="1"/>
        <c:noMultiLvlLbl val="0"/>
      </c:catAx>
      <c:valAx>
        <c:axId val="42883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9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228361.19999999998</c:v>
                </c:pt>
                <c:pt idx="1">
                  <c:v>27053.800000000003</c:v>
                </c:pt>
                <c:pt idx="2">
                  <c:v>9404.400000000001</c:v>
                </c:pt>
                <c:pt idx="3">
                  <c:v>3305.4000000000005</c:v>
                </c:pt>
                <c:pt idx="4">
                  <c:v>1885.9999999999995</c:v>
                </c:pt>
                <c:pt idx="5">
                  <c:v>35069.20000000001</c:v>
                </c:pt>
              </c:numCache>
            </c:numRef>
          </c:val>
          <c:shape val="box"/>
        </c:ser>
        <c:shape val="box"/>
        <c:axId val="50403455"/>
        <c:axId val="50977912"/>
      </c:bar3DChart>
      <c:catAx>
        <c:axId val="5040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77912"/>
        <c:crosses val="autoZero"/>
        <c:auto val="1"/>
        <c:lblOffset val="100"/>
        <c:tickLblSkip val="1"/>
        <c:noMultiLvlLbl val="0"/>
      </c:catAx>
      <c:valAx>
        <c:axId val="50977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34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3" sqref="B113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+66.7</f>
        <v>147729.40000000002</v>
      </c>
      <c r="E6" s="3">
        <f>D6/D134*100</f>
        <v>48.05034752319994</v>
      </c>
      <c r="F6" s="3">
        <f>D6/B6*100</f>
        <v>86.14828201328764</v>
      </c>
      <c r="G6" s="3">
        <f aca="true" t="shared" si="0" ref="G6:G41">D6/C6*100</f>
        <v>53.84544730210361</v>
      </c>
      <c r="H6" s="3">
        <f>B6-D6</f>
        <v>23753.29999999999</v>
      </c>
      <c r="I6" s="3">
        <f aca="true" t="shared" si="1" ref="I6:I41">C6-D6</f>
        <v>126628.79999999999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</f>
        <v>121047.5</v>
      </c>
      <c r="E7" s="1">
        <f>D7/D6*100</f>
        <v>81.93866623705233</v>
      </c>
      <c r="F7" s="1">
        <f>D7/B7*100</f>
        <v>88.84383199691737</v>
      </c>
      <c r="G7" s="1">
        <f t="shared" si="0"/>
        <v>56.247453013471315</v>
      </c>
      <c r="H7" s="1">
        <f>B7-D7</f>
        <v>15200</v>
      </c>
      <c r="I7" s="1">
        <f t="shared" si="1"/>
        <v>94157.80000000002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0.1+0.1+0.3+0.3+2.7+0.7+1.1+1.4+0.5+0.7+1.7+0.4+0.5</f>
        <v>10.500000000000002</v>
      </c>
      <c r="E8" s="13">
        <f>D8/D6*100</f>
        <v>0.007107589958396906</v>
      </c>
      <c r="F8" s="1">
        <f>D8/B8*100</f>
        <v>44.87179487179488</v>
      </c>
      <c r="G8" s="1">
        <f t="shared" si="0"/>
        <v>23.54260089686099</v>
      </c>
      <c r="H8" s="1">
        <f aca="true" t="shared" si="2" ref="H8:H30">B8-D8</f>
        <v>12.899999999999997</v>
      </c>
      <c r="I8" s="1">
        <f t="shared" si="1"/>
        <v>34.1</v>
      </c>
    </row>
    <row r="9" spans="1:9" ht="18">
      <c r="A9" s="31" t="s">
        <v>1</v>
      </c>
      <c r="B9" s="52">
        <f>9122.6+132.9</f>
        <v>9255.5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</f>
        <v>8585.600000000002</v>
      </c>
      <c r="E9" s="1">
        <f>D9/D6*100</f>
        <v>5.811707080648809</v>
      </c>
      <c r="F9" s="1">
        <f aca="true" t="shared" si="3" ref="F9:F39">D9/B9*100</f>
        <v>92.76214142942037</v>
      </c>
      <c r="G9" s="1">
        <f t="shared" si="0"/>
        <v>50.197325724843175</v>
      </c>
      <c r="H9" s="1">
        <f t="shared" si="2"/>
        <v>669.8999999999978</v>
      </c>
      <c r="I9" s="1">
        <f t="shared" si="1"/>
        <v>8518.099999999999</v>
      </c>
    </row>
    <row r="10" spans="1:9" ht="18">
      <c r="A10" s="31" t="s">
        <v>0</v>
      </c>
      <c r="B10" s="52">
        <f>24775.9-10-132.9</f>
        <v>24633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1.1+76.7+36.7+34.9+18.5+42.2+88.1+82.5+80.9+400.1+1837.5+2957.3+365.3+150+4041.5+622.1+388.9+504.4+104+339.4+307.4+873.2+298.8+1030.7+5.1+301.4+159+4.7+44.9+145.5+1389.2+0.1+286.8+29.7+169.8+150+66.7</f>
        <v>17435.1</v>
      </c>
      <c r="E10" s="1">
        <f>D10/D6*100</f>
        <v>11.802051588918655</v>
      </c>
      <c r="F10" s="1">
        <f t="shared" si="3"/>
        <v>70.77944221166726</v>
      </c>
      <c r="G10" s="1">
        <f t="shared" si="0"/>
        <v>44.20047914210746</v>
      </c>
      <c r="H10" s="1">
        <f t="shared" si="2"/>
        <v>7197.9000000000015</v>
      </c>
      <c r="I10" s="1">
        <f t="shared" si="1"/>
        <v>22010.4</v>
      </c>
    </row>
    <row r="11" spans="1:9" ht="18">
      <c r="A11" s="31" t="s">
        <v>15</v>
      </c>
      <c r="B11" s="52">
        <f>240.1-5.5</f>
        <v>234.6</v>
      </c>
      <c r="C11" s="53">
        <v>281.8</v>
      </c>
      <c r="D11" s="54">
        <f>4+4+12.7+4+4+14.5+4+115.8+4</f>
        <v>167</v>
      </c>
      <c r="E11" s="1">
        <f>D11/D6*100</f>
        <v>0.11304452600497937</v>
      </c>
      <c r="F11" s="1">
        <f t="shared" si="3"/>
        <v>71.18499573742541</v>
      </c>
      <c r="G11" s="1">
        <f t="shared" si="0"/>
        <v>59.26188786373314</v>
      </c>
      <c r="H11" s="1">
        <f t="shared" si="2"/>
        <v>67.6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1088.7000000000103</v>
      </c>
      <c r="C12" s="53">
        <f>C6-C7-C8-C9-C10-C11</f>
        <v>2277.299999999991</v>
      </c>
      <c r="D12" s="53">
        <f>D6-D7-D8-D9-D10-D11</f>
        <v>483.70000000002256</v>
      </c>
      <c r="E12" s="1">
        <f>D12/D6*100</f>
        <v>0.32742297741683274</v>
      </c>
      <c r="F12" s="1">
        <f t="shared" si="3"/>
        <v>44.42913566639276</v>
      </c>
      <c r="G12" s="1">
        <f t="shared" si="0"/>
        <v>21.24006498924272</v>
      </c>
      <c r="H12" s="1">
        <f t="shared" si="2"/>
        <v>604.9999999999877</v>
      </c>
      <c r="I12" s="1">
        <f t="shared" si="1"/>
        <v>1793.5999999999685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</f>
        <v>86067.6</v>
      </c>
      <c r="E17" s="3">
        <f>D17/D134*100</f>
        <v>27.994279341063883</v>
      </c>
      <c r="F17" s="3">
        <f>D17/B17*100</f>
        <v>82.8718142279284</v>
      </c>
      <c r="G17" s="3">
        <f t="shared" si="0"/>
        <v>48.41576956893744</v>
      </c>
      <c r="H17" s="3">
        <f>B17-D17</f>
        <v>17788.699999999997</v>
      </c>
      <c r="I17" s="3">
        <f t="shared" si="1"/>
        <v>91700.1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5127.2+6545.1+310.1+0.1+5190.4+6767.1+5380.4+556.1+6698.2+26.3+5454.2+14.7+1807.4+5633.7-0.1+5479.7+8333.7+0.1+5594.2</f>
        <v>68918.59999999999</v>
      </c>
      <c r="E18" s="1">
        <f>D18/D17*100</f>
        <v>80.07496433036356</v>
      </c>
      <c r="F18" s="1">
        <f t="shared" si="3"/>
        <v>86.6560544792484</v>
      </c>
      <c r="G18" s="1">
        <f t="shared" si="0"/>
        <v>51.6617629972227</v>
      </c>
      <c r="H18" s="1">
        <f t="shared" si="2"/>
        <v>10612.600000000006</v>
      </c>
      <c r="I18" s="1">
        <f t="shared" si="1"/>
        <v>64484.90000000001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</f>
        <v>1926.0999999999995</v>
      </c>
      <c r="E19" s="1">
        <f>D19/D17*100</f>
        <v>2.2378920755313256</v>
      </c>
      <c r="F19" s="1">
        <f t="shared" si="3"/>
        <v>47.57564530072865</v>
      </c>
      <c r="G19" s="1">
        <f t="shared" si="0"/>
        <v>24.63484511293581</v>
      </c>
      <c r="H19" s="1">
        <f t="shared" si="2"/>
        <v>2122.4000000000005</v>
      </c>
      <c r="I19" s="1">
        <f t="shared" si="1"/>
        <v>5892.500000000001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50.7+162.6+43.4+2.3+47.2+1.8+59.1-0.1+62.8+64.5+13.9+16.6+5.7+70.4+205+17+53.6+0.4+52.9+123.3+33.6+13.4+33.2+48.5</f>
        <v>1181.8</v>
      </c>
      <c r="E20" s="1">
        <f>D20/D17*100</f>
        <v>1.3731067207636787</v>
      </c>
      <c r="F20" s="1">
        <f t="shared" si="3"/>
        <v>87.56019856264355</v>
      </c>
      <c r="G20" s="1">
        <f t="shared" si="0"/>
        <v>41.66255376154551</v>
      </c>
      <c r="H20" s="1">
        <f t="shared" si="2"/>
        <v>167.9000000000001</v>
      </c>
      <c r="I20" s="1">
        <f t="shared" si="1"/>
        <v>1654.8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36.6+15.7+3.3+2+290.1+4.1+24.2+41.8-0.1+460.8+0.9+2.5+257.9+361.7+1303.2+901+0.2+255.3+105.4+1050+1256.6+91+115.9+147.7+464.8+110+110.3</f>
        <v>7412.900000000001</v>
      </c>
      <c r="E21" s="1">
        <f>D21/D17*100</f>
        <v>8.612881037695951</v>
      </c>
      <c r="F21" s="1">
        <f t="shared" si="3"/>
        <v>74.50824697711352</v>
      </c>
      <c r="G21" s="1">
        <f t="shared" si="0"/>
        <v>38.30243468915345</v>
      </c>
      <c r="H21" s="1">
        <f t="shared" si="2"/>
        <v>2536.2</v>
      </c>
      <c r="I21" s="1">
        <f t="shared" si="1"/>
        <v>11940.699999999997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14.2+80.1+19.7+105+3.5+1.3+30+84.1+0.1+72.2+54.8+15.1+59.3+59.3+8.9+52.2+1.2+36.9</f>
        <v>697.9</v>
      </c>
      <c r="E22" s="1">
        <f>D22/D17*100</f>
        <v>0.8108742430368685</v>
      </c>
      <c r="F22" s="1">
        <f t="shared" si="3"/>
        <v>94.20896328293736</v>
      </c>
      <c r="G22" s="1">
        <f t="shared" si="0"/>
        <v>50.26287360460929</v>
      </c>
      <c r="H22" s="1">
        <f t="shared" si="2"/>
        <v>42.89999999999998</v>
      </c>
      <c r="I22" s="1">
        <f t="shared" si="1"/>
        <v>690.6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5930.300000000017</v>
      </c>
      <c r="E23" s="1">
        <f>D23/D17*100</f>
        <v>6.89028159260862</v>
      </c>
      <c r="F23" s="1">
        <f t="shared" si="3"/>
        <v>71.99587228359854</v>
      </c>
      <c r="G23" s="1">
        <f t="shared" si="0"/>
        <v>45.73413846023344</v>
      </c>
      <c r="H23" s="1">
        <f t="shared" si="2"/>
        <v>2306.699999999989</v>
      </c>
      <c r="I23" s="1">
        <f t="shared" si="1"/>
        <v>7036.599999999999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</f>
        <v>18536.3</v>
      </c>
      <c r="E31" s="3">
        <f>D31/D134*100</f>
        <v>6.0291022423044485</v>
      </c>
      <c r="F31" s="3">
        <f>D31/B31*100</f>
        <v>82.23443710959681</v>
      </c>
      <c r="G31" s="3">
        <f t="shared" si="0"/>
        <v>49.39614878297064</v>
      </c>
      <c r="H31" s="3">
        <f aca="true" t="shared" si="4" ref="H31:H41">B31-D31</f>
        <v>4004.5</v>
      </c>
      <c r="I31" s="3">
        <f t="shared" si="1"/>
        <v>18989.500000000004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1119.5+1121.1+1039.4+104.2+1079.5+1133.4+1048+1163.9+1081.6+1130.3+1238-0.1+13.4+4.1+3118.3</f>
        <v>14394.599999999999</v>
      </c>
      <c r="E32" s="1">
        <f>D32/D31*100</f>
        <v>77.65627444527765</v>
      </c>
      <c r="F32" s="1">
        <f t="shared" si="3"/>
        <v>83.32474689296278</v>
      </c>
      <c r="G32" s="1">
        <f t="shared" si="0"/>
        <v>51.017543859649116</v>
      </c>
      <c r="H32" s="1">
        <f t="shared" si="4"/>
        <v>2880.7000000000007</v>
      </c>
      <c r="I32" s="1">
        <f t="shared" si="1"/>
        <v>13820.400000000001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999.4-111.6</f>
        <v>887.8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3.640963946418649</v>
      </c>
      <c r="F34" s="1">
        <f t="shared" si="3"/>
        <v>76.0193737328227</v>
      </c>
      <c r="G34" s="1">
        <f t="shared" si="0"/>
        <v>38.9395338102931</v>
      </c>
      <c r="H34" s="1">
        <f t="shared" si="4"/>
        <v>212.89999999999998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38.5+5.5+3+4.5+22.1+25.5+8.2+45.3+17.5+1+24+2.2</f>
        <v>197.29999999999998</v>
      </c>
      <c r="E35" s="21">
        <f>D35/D31*100</f>
        <v>1.064397965073936</v>
      </c>
      <c r="F35" s="21">
        <f t="shared" si="3"/>
        <v>42.641020099416465</v>
      </c>
      <c r="G35" s="21">
        <f t="shared" si="0"/>
        <v>27.58283237802321</v>
      </c>
      <c r="H35" s="21">
        <f t="shared" si="4"/>
        <v>265.4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0.09710675809088115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3897</v>
      </c>
      <c r="C37" s="52">
        <f>C31-C32-C34-C35-C33-C36</f>
        <v>6837.100000000003</v>
      </c>
      <c r="D37" s="52">
        <f>D31-D32-D34-D35-D33-D36</f>
        <v>3251.5000000000005</v>
      </c>
      <c r="E37" s="1">
        <f>D37/D31*100</f>
        <v>17.541256885138893</v>
      </c>
      <c r="F37" s="1">
        <f t="shared" si="3"/>
        <v>83.4359763920965</v>
      </c>
      <c r="G37" s="1">
        <f t="shared" si="0"/>
        <v>47.55671264132452</v>
      </c>
      <c r="H37" s="1">
        <f>B37-D37</f>
        <v>645.4999999999995</v>
      </c>
      <c r="I37" s="1">
        <f t="shared" si="1"/>
        <v>3585.6000000000026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39.9+10-0.1+63.8+32.1+23.9+51.2+20.3+38.8</f>
        <v>279.90000000000003</v>
      </c>
      <c r="E41" s="3">
        <f>D41/D134*100</f>
        <v>0.09104005209351464</v>
      </c>
      <c r="F41" s="3">
        <f>D41/B41*100</f>
        <v>47.54543910310854</v>
      </c>
      <c r="G41" s="3">
        <f t="shared" si="0"/>
        <v>24.977690522934143</v>
      </c>
      <c r="H41" s="3">
        <f t="shared" si="4"/>
        <v>308.8</v>
      </c>
      <c r="I41" s="3">
        <f t="shared" si="1"/>
        <v>840.7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</f>
        <v>2685.6</v>
      </c>
      <c r="E43" s="3">
        <f>D43/D134*100</f>
        <v>0.8735161268393816</v>
      </c>
      <c r="F43" s="3">
        <f>D43/B43*100</f>
        <v>86.87607155565618</v>
      </c>
      <c r="G43" s="3">
        <f aca="true" t="shared" si="5" ref="G43:G73">D43/C43*100</f>
        <v>43.98873091790604</v>
      </c>
      <c r="H43" s="3">
        <f>B43-D43</f>
        <v>405.7000000000003</v>
      </c>
      <c r="I43" s="3">
        <f aca="true" t="shared" si="6" ref="I43:I74">C43-D43</f>
        <v>3419.600000000001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179.7+201.3+187+211.8+190.5+230.5+236.3+199.9+0.1+218.5+248.3+8.2+228.5</f>
        <v>2340.6</v>
      </c>
      <c r="E44" s="1">
        <f>D44/D43*100</f>
        <v>87.15370866845397</v>
      </c>
      <c r="F44" s="1">
        <f aca="true" t="shared" si="7" ref="F44:F71">D44/B44*100</f>
        <v>89.79169064334216</v>
      </c>
      <c r="G44" s="1">
        <f t="shared" si="5"/>
        <v>43.67279919393962</v>
      </c>
      <c r="H44" s="1">
        <f aca="true" t="shared" si="8" ref="H44:H71">B44-D44</f>
        <v>266.0999999999999</v>
      </c>
      <c r="I44" s="1">
        <f t="shared" si="6"/>
        <v>3018.8000000000006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3.2+3.4-0.1+3.7+3.6+3.5</f>
        <v>17.299999999999997</v>
      </c>
      <c r="E46" s="1">
        <f>D46/D43*100</f>
        <v>0.644176347929699</v>
      </c>
      <c r="F46" s="1">
        <f t="shared" si="7"/>
        <v>95.05494505494504</v>
      </c>
      <c r="G46" s="1">
        <f t="shared" si="5"/>
        <v>49.28774928774928</v>
      </c>
      <c r="H46" s="1">
        <f t="shared" si="8"/>
        <v>0.9000000000000021</v>
      </c>
      <c r="I46" s="1">
        <f t="shared" si="6"/>
        <v>17.800000000000004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23.1+2.7+0.5+0.4+5.2+0.6+99.9+12.6+20.5-0.1+2+19.6+1.1+0.5+4.4+0.4</f>
        <v>193.4</v>
      </c>
      <c r="E47" s="1">
        <f>D47/D43*100</f>
        <v>7.201370271075365</v>
      </c>
      <c r="F47" s="1">
        <f t="shared" si="7"/>
        <v>73.62009897221165</v>
      </c>
      <c r="G47" s="1">
        <f t="shared" si="5"/>
        <v>50.74783521385463</v>
      </c>
      <c r="H47" s="1">
        <f t="shared" si="8"/>
        <v>69.29999999999998</v>
      </c>
      <c r="I47" s="1">
        <f t="shared" si="6"/>
        <v>187.70000000000002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134.3</v>
      </c>
      <c r="E48" s="1">
        <f>D48/D43*100</f>
        <v>5.00074471254096</v>
      </c>
      <c r="F48" s="1">
        <f t="shared" si="7"/>
        <v>66.19024149827489</v>
      </c>
      <c r="G48" s="1">
        <f t="shared" si="5"/>
        <v>40.870359099208756</v>
      </c>
      <c r="H48" s="1">
        <f t="shared" si="8"/>
        <v>68.60000000000036</v>
      </c>
      <c r="I48" s="1">
        <f t="shared" si="6"/>
        <v>194.30000000000013</v>
      </c>
    </row>
    <row r="49" spans="1:9" ht="18.75" thickBot="1">
      <c r="A49" s="30" t="s">
        <v>4</v>
      </c>
      <c r="B49" s="55">
        <f>6683.1-70-2.7</f>
        <v>6610.400000000001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</f>
        <v>5331.2</v>
      </c>
      <c r="E49" s="3">
        <f>D49/D134*100</f>
        <v>1.7340218853910152</v>
      </c>
      <c r="F49" s="3">
        <f>D49/B49*100</f>
        <v>80.64867481544232</v>
      </c>
      <c r="G49" s="3">
        <f t="shared" si="5"/>
        <v>43.913609330983014</v>
      </c>
      <c r="H49" s="3">
        <f>B49-D49</f>
        <v>1279.2000000000007</v>
      </c>
      <c r="I49" s="3">
        <f t="shared" si="6"/>
        <v>6808.999999999999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282.8+343.5+279.8+360.5+269.9+364.8-0.1+7.2+231.6+28.9+358.6+269.6+381.2-0.1+7.2+297.2</f>
        <v>3482.5999999999995</v>
      </c>
      <c r="E50" s="1">
        <f>D50/D49*100</f>
        <v>65.32487995198079</v>
      </c>
      <c r="F50" s="1">
        <f t="shared" si="7"/>
        <v>85.03064189271674</v>
      </c>
      <c r="G50" s="1">
        <f t="shared" si="5"/>
        <v>46.48362942299221</v>
      </c>
      <c r="H50" s="1">
        <f t="shared" si="8"/>
        <v>613.1000000000004</v>
      </c>
      <c r="I50" s="1">
        <f t="shared" si="6"/>
        <v>4009.500000000001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f>167.1-16</f>
        <v>151.1</v>
      </c>
      <c r="C52" s="53">
        <v>325</v>
      </c>
      <c r="D52" s="54">
        <f>2.4+4.2+4.2+8.7+3.1+5.2-0.1+2.3+6.7+7.1+0.1+3.9+3.5+21.5+2.5-0.1+4.3</f>
        <v>79.50000000000001</v>
      </c>
      <c r="E52" s="1">
        <f>D52/D49*100</f>
        <v>1.4912214885954385</v>
      </c>
      <c r="F52" s="1">
        <f t="shared" si="7"/>
        <v>52.61416280608869</v>
      </c>
      <c r="G52" s="1">
        <f t="shared" si="5"/>
        <v>24.461538461538463</v>
      </c>
      <c r="H52" s="1">
        <f t="shared" si="8"/>
        <v>71.59999999999998</v>
      </c>
      <c r="I52" s="1">
        <f t="shared" si="6"/>
        <v>245.5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6+11+5+10.4+0.1+20.8+16+0.1+76.5+39.2+7.7+0.3+8.1+0.1+0.2+12-0.1+0.1+4.7</f>
        <v>218.19999999999993</v>
      </c>
      <c r="E53" s="1">
        <f>D53/D49*100</f>
        <v>4.092887154861943</v>
      </c>
      <c r="F53" s="1">
        <f t="shared" si="7"/>
        <v>95.86994727592263</v>
      </c>
      <c r="G53" s="1">
        <f t="shared" si="5"/>
        <v>40.85377270174123</v>
      </c>
      <c r="H53" s="1">
        <f t="shared" si="8"/>
        <v>9.400000000000091</v>
      </c>
      <c r="I53" s="1">
        <f t="shared" si="6"/>
        <v>315.9000000000001</v>
      </c>
    </row>
    <row r="54" spans="1:9" ht="18.75" thickBot="1">
      <c r="A54" s="31" t="s">
        <v>35</v>
      </c>
      <c r="B54" s="53">
        <f>B49-B50-B53-B52-B51</f>
        <v>2136.000000000001</v>
      </c>
      <c r="C54" s="53">
        <f>C49-C50-C53-C52-C51</f>
        <v>3779.2999999999984</v>
      </c>
      <c r="D54" s="53">
        <f>D49-D50-D53-D52-D51</f>
        <v>1550.9000000000005</v>
      </c>
      <c r="E54" s="1">
        <f>D54/D49*100</f>
        <v>29.091011404561833</v>
      </c>
      <c r="F54" s="1">
        <f t="shared" si="7"/>
        <v>72.60767790262172</v>
      </c>
      <c r="G54" s="1">
        <f t="shared" si="5"/>
        <v>41.03669991797426</v>
      </c>
      <c r="H54" s="1">
        <f t="shared" si="8"/>
        <v>585.1000000000004</v>
      </c>
      <c r="I54" s="1">
        <f>C54-D54</f>
        <v>2228.399999999998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1936.2+70+2.7</f>
        <v>2008.9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</f>
        <v>1241.7</v>
      </c>
      <c r="E56" s="3">
        <f>D56/D134*100</f>
        <v>0.40387435757240847</v>
      </c>
      <c r="F56" s="3">
        <f>D56/B56*100</f>
        <v>61.80994574145055</v>
      </c>
      <c r="G56" s="3">
        <f t="shared" si="5"/>
        <v>41.13223797535445</v>
      </c>
      <c r="H56" s="3">
        <f>B56-D56</f>
        <v>767.2</v>
      </c>
      <c r="I56" s="3">
        <f t="shared" si="6"/>
        <v>1777.1000000000001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128-60.9+102.5+75.2+87.9+68.6+30+93+68.5+96.9-0.1+67+116.4+112.6+49.7</f>
        <v>1035.3</v>
      </c>
      <c r="E57" s="1">
        <f>D57/D56*100</f>
        <v>83.37762744624305</v>
      </c>
      <c r="F57" s="1">
        <f t="shared" si="7"/>
        <v>89.71403812824957</v>
      </c>
      <c r="G57" s="1">
        <f t="shared" si="5"/>
        <v>60.82843713278495</v>
      </c>
      <c r="H57" s="1">
        <f t="shared" si="8"/>
        <v>118.70000000000005</v>
      </c>
      <c r="I57" s="1">
        <f t="shared" si="6"/>
        <v>666.7</v>
      </c>
    </row>
    <row r="58" spans="1:9" ht="18">
      <c r="A58" s="31" t="s">
        <v>1</v>
      </c>
      <c r="B58" s="52">
        <v>63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63</v>
      </c>
      <c r="I58" s="1">
        <f t="shared" si="6"/>
        <v>188.9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4.5+4.5+30.5+35.2+10+24.5+10.2+0.1+1.9+1.8</f>
        <v>123.2</v>
      </c>
      <c r="E59" s="1">
        <f>D59/D56*100</f>
        <v>9.921881291777401</v>
      </c>
      <c r="F59" s="1">
        <f t="shared" si="7"/>
        <v>93.54593773728169</v>
      </c>
      <c r="G59" s="1">
        <f t="shared" si="5"/>
        <v>42.79263633205975</v>
      </c>
      <c r="H59" s="1">
        <f t="shared" si="8"/>
        <v>8.500000000000014</v>
      </c>
      <c r="I59" s="1">
        <f t="shared" si="6"/>
        <v>164.7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86.90000000000009</v>
      </c>
      <c r="C61" s="53">
        <f>C56-C57-C59-C60-C58</f>
        <v>111.30000000000004</v>
      </c>
      <c r="D61" s="53">
        <f>D56-D57-D59-D60-D58</f>
        <v>83.20000000000009</v>
      </c>
      <c r="E61" s="1">
        <f>D61/D56*100</f>
        <v>6.7004912619795505</v>
      </c>
      <c r="F61" s="1">
        <f t="shared" si="7"/>
        <v>95.74223245109322</v>
      </c>
      <c r="G61" s="1">
        <f t="shared" si="5"/>
        <v>74.75292003593896</v>
      </c>
      <c r="H61" s="1">
        <f t="shared" si="8"/>
        <v>3.700000000000003</v>
      </c>
      <c r="I61" s="1">
        <f t="shared" si="6"/>
        <v>28.09999999999995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0.00045536289007117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23974+47.2</f>
        <v>24021.2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</f>
        <v>20223.100000000002</v>
      </c>
      <c r="E87" s="3">
        <f>D87/D134*100</f>
        <v>6.57774947299877</v>
      </c>
      <c r="F87" s="3">
        <f aca="true" t="shared" si="11" ref="F87:F92">D87/B87*100</f>
        <v>84.18855011406592</v>
      </c>
      <c r="G87" s="3">
        <f t="shared" si="9"/>
        <v>44.97720347841559</v>
      </c>
      <c r="H87" s="3">
        <f aca="true" t="shared" si="12" ref="H87:H92">B87-D87</f>
        <v>3798.0999999999985</v>
      </c>
      <c r="I87" s="3">
        <f t="shared" si="10"/>
        <v>24739.899999999998</v>
      </c>
    </row>
    <row r="88" spans="1:9" ht="18">
      <c r="A88" s="31" t="s">
        <v>3</v>
      </c>
      <c r="B88" s="52">
        <f>19314.4-28.1</f>
        <v>19286.300000000003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</f>
        <v>16804.499999999996</v>
      </c>
      <c r="E88" s="1">
        <f>D88/D87*100</f>
        <v>83.09556892860142</v>
      </c>
      <c r="F88" s="1">
        <f t="shared" si="11"/>
        <v>87.13179821946146</v>
      </c>
      <c r="G88" s="1">
        <f t="shared" si="9"/>
        <v>44.20805897038589</v>
      </c>
      <c r="H88" s="1">
        <f t="shared" si="12"/>
        <v>2481.8000000000065</v>
      </c>
      <c r="I88" s="1">
        <f t="shared" si="10"/>
        <v>21207.800000000007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125+55.5+51.3+1.7-0.1+10.4+5.3+280.6+162.7+2.2+25.3+117.8+56.8+64.4+1.4+31+7.8+37.2+1.9</f>
        <v>1038.2</v>
      </c>
      <c r="E89" s="1">
        <f>D89/D87*100</f>
        <v>5.133733206086109</v>
      </c>
      <c r="F89" s="1">
        <f t="shared" si="11"/>
        <v>82.22063831472242</v>
      </c>
      <c r="G89" s="1">
        <f t="shared" si="9"/>
        <v>54.14059240717564</v>
      </c>
      <c r="H89" s="1">
        <f t="shared" si="12"/>
        <v>224.5</v>
      </c>
      <c r="I89" s="1">
        <f t="shared" si="10"/>
        <v>879.3999999999999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3472.199999999998</v>
      </c>
      <c r="C91" s="53">
        <f>C87-C88-C89-C90</f>
        <v>5033.099999999997</v>
      </c>
      <c r="D91" s="53">
        <f>D87-D88-D89-D90</f>
        <v>2380.400000000006</v>
      </c>
      <c r="E91" s="1">
        <f>D91/D87*100</f>
        <v>11.770697865312469</v>
      </c>
      <c r="F91" s="1">
        <f t="shared" si="11"/>
        <v>68.55595875813626</v>
      </c>
      <c r="G91" s="1">
        <f>D91/C91*100</f>
        <v>47.29490771095364</v>
      </c>
      <c r="H91" s="1">
        <f t="shared" si="12"/>
        <v>1091.799999999992</v>
      </c>
      <c r="I91" s="1">
        <f>C91-D91</f>
        <v>2652.6999999999907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</f>
        <v>15782.300000000003</v>
      </c>
      <c r="E92" s="3">
        <f>D92/D134*100</f>
        <v>5.13333838569302</v>
      </c>
      <c r="F92" s="3">
        <f t="shared" si="11"/>
        <v>64.7579930409664</v>
      </c>
      <c r="G92" s="3">
        <f>D92/C92*100</f>
        <v>36.466078550072325</v>
      </c>
      <c r="H92" s="3">
        <f t="shared" si="12"/>
        <v>8588.899999999998</v>
      </c>
      <c r="I92" s="3">
        <f>C92-D92</f>
        <v>27497.1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</f>
        <v>3013.6</v>
      </c>
      <c r="E98" s="27">
        <f>D98/D134*100</f>
        <v>0.9802011467989128</v>
      </c>
      <c r="F98" s="27">
        <f>D98/B98*100</f>
        <v>87.55629158313721</v>
      </c>
      <c r="G98" s="27">
        <f aca="true" t="shared" si="13" ref="G98:G111">D98/C98*100</f>
        <v>48.89191732372887</v>
      </c>
      <c r="H98" s="27">
        <f>B98-D98</f>
        <v>428.3000000000002</v>
      </c>
      <c r="I98" s="27">
        <f aca="true" t="shared" si="14" ref="I98:I132">C98-D98</f>
        <v>3150.2000000000003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0.504380143350146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3153.6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</f>
        <v>2823.1000000000004</v>
      </c>
      <c r="E100" s="1">
        <f>D100/D98*100</f>
        <v>93.6786567560393</v>
      </c>
      <c r="F100" s="1">
        <f aca="true" t="shared" si="15" ref="F100:F132">D100/B100*100</f>
        <v>89.51991374936583</v>
      </c>
      <c r="G100" s="1">
        <f t="shared" si="13"/>
        <v>50.302015216577864</v>
      </c>
      <c r="H100" s="1">
        <f>B100-D100</f>
        <v>330.49999999999955</v>
      </c>
      <c r="I100" s="1">
        <f t="shared" si="14"/>
        <v>2789.2000000000007</v>
      </c>
    </row>
    <row r="101" spans="1:9" ht="18.75" thickBot="1">
      <c r="A101" s="102" t="s">
        <v>35</v>
      </c>
      <c r="B101" s="104">
        <f>B98-B99-B100</f>
        <v>273.10000000000036</v>
      </c>
      <c r="C101" s="104">
        <f>C98-C99-C100</f>
        <v>536.2999999999993</v>
      </c>
      <c r="D101" s="104">
        <f>D98-D99-D100</f>
        <v>175.29999999999973</v>
      </c>
      <c r="E101" s="100">
        <f>D101/D98*100</f>
        <v>5.816963100610557</v>
      </c>
      <c r="F101" s="100">
        <f t="shared" si="15"/>
        <v>64.18894177956774</v>
      </c>
      <c r="G101" s="100">
        <f t="shared" si="13"/>
        <v>32.68692895767294</v>
      </c>
      <c r="H101" s="100">
        <f>B101-D101</f>
        <v>97.80000000000064</v>
      </c>
      <c r="I101" s="100">
        <f t="shared" si="14"/>
        <v>360.99999999999955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9424.8</v>
      </c>
      <c r="C102" s="97">
        <f>SUM(C103:C131)-C110-C114+C132-C127-C128-C104-C107</f>
        <v>16857.2</v>
      </c>
      <c r="D102" s="97">
        <f>SUM(D103:D131)-D110-D114+D132-D127-D128-D104-D107</f>
        <v>6555.000000000001</v>
      </c>
      <c r="E102" s="98">
        <f>D102/D134*100</f>
        <v>2.1320741031546566</v>
      </c>
      <c r="F102" s="98">
        <f>D102/B102*100</f>
        <v>69.55054749172398</v>
      </c>
      <c r="G102" s="98">
        <f t="shared" si="13"/>
        <v>38.88546140521558</v>
      </c>
      <c r="H102" s="98">
        <f>B102-D102</f>
        <v>2869.7999999999984</v>
      </c>
      <c r="I102" s="98">
        <f t="shared" si="14"/>
        <v>10302.2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1.4+20.1+85.2+143.2+49+97.4+39.5+2.1</f>
        <v>437.9</v>
      </c>
      <c r="E103" s="6">
        <f>D103/D102*100</f>
        <v>6.680396643783371</v>
      </c>
      <c r="F103" s="6">
        <f t="shared" si="15"/>
        <v>43.64596830459483</v>
      </c>
      <c r="G103" s="6">
        <f t="shared" si="13"/>
        <v>23.418364618428793</v>
      </c>
      <c r="H103" s="6">
        <f aca="true" t="shared" si="16" ref="H103:H132">B103-D103</f>
        <v>565.4</v>
      </c>
      <c r="I103" s="6">
        <f t="shared" si="14"/>
        <v>1432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1.4+85.2+143.2+49+2.1</f>
        <v>280.90000000000003</v>
      </c>
      <c r="E104" s="1"/>
      <c r="F104" s="1">
        <f t="shared" si="15"/>
        <v>41.06124835550358</v>
      </c>
      <c r="G104" s="1">
        <f t="shared" si="13"/>
        <v>22.59309901069734</v>
      </c>
      <c r="H104" s="1">
        <f t="shared" si="16"/>
        <v>403.2</v>
      </c>
      <c r="I104" s="1">
        <f t="shared" si="14"/>
        <v>962.3999999999999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5.5+5.5+5.5-0.1+5.5+5.5</f>
        <v>27.4</v>
      </c>
      <c r="E108" s="6">
        <f>D108/D102*100</f>
        <v>0.4180015255530129</v>
      </c>
      <c r="F108" s="6">
        <f t="shared" si="15"/>
        <v>73.45844504021449</v>
      </c>
      <c r="G108" s="6">
        <f t="shared" si="13"/>
        <v>36.29139072847682</v>
      </c>
      <c r="H108" s="6">
        <f t="shared" si="16"/>
        <v>9.899999999999999</v>
      </c>
      <c r="I108" s="6">
        <f t="shared" si="14"/>
        <v>48.1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149.7+2.5+4.1+81.3+2.1+67.3+8+8.2+93.7+3.3</f>
        <v>420.19999999999993</v>
      </c>
      <c r="E109" s="6">
        <f>D109/D102*100</f>
        <v>6.410373760488175</v>
      </c>
      <c r="F109" s="6">
        <f t="shared" si="15"/>
        <v>77.38489871086554</v>
      </c>
      <c r="G109" s="6">
        <f t="shared" si="13"/>
        <v>40.01904761904761</v>
      </c>
      <c r="H109" s="6">
        <f t="shared" si="16"/>
        <v>122.80000000000007</v>
      </c>
      <c r="I109" s="6">
        <f t="shared" si="14"/>
        <v>629.8000000000001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0.34935163996948887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f>202.6-47.2</f>
        <v>155.39999999999998</v>
      </c>
      <c r="C112" s="71">
        <f>488.6-250</f>
        <v>238.60000000000002</v>
      </c>
      <c r="D112" s="83">
        <f>4.9+70</f>
        <v>74.9</v>
      </c>
      <c r="E112" s="6">
        <f>D112/D102*100</f>
        <v>1.1426392067124334</v>
      </c>
      <c r="F112" s="6">
        <f>D112/B112*100</f>
        <v>48.19819819819821</v>
      </c>
      <c r="G112" s="6">
        <f aca="true" t="shared" si="17" ref="G112:G132">D112/C112*100</f>
        <v>31.391450125733446</v>
      </c>
      <c r="H112" s="6">
        <f t="shared" si="16"/>
        <v>80.49999999999997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1.2112890922959574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0.30358504958047283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</f>
        <v>517.1</v>
      </c>
      <c r="E117" s="21">
        <f>D117/D102*100</f>
        <v>7.888634630053394</v>
      </c>
      <c r="F117" s="6">
        <f t="shared" si="15"/>
        <v>31.833292292538783</v>
      </c>
      <c r="G117" s="6">
        <f t="shared" si="17"/>
        <v>30.415857890712317</v>
      </c>
      <c r="H117" s="6">
        <f t="shared" si="16"/>
        <v>1107.3000000000002</v>
      </c>
      <c r="I117" s="6">
        <f t="shared" si="14"/>
        <v>1183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0.0671243325705568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</f>
        <v>26.5</v>
      </c>
      <c r="E120" s="21">
        <f>D120/D102*100</f>
        <v>0.40427154843630814</v>
      </c>
      <c r="F120" s="6">
        <f t="shared" si="15"/>
        <v>53</v>
      </c>
      <c r="G120" s="6">
        <f t="shared" si="17"/>
        <v>53</v>
      </c>
      <c r="H120" s="6">
        <f t="shared" si="16"/>
        <v>23.5</v>
      </c>
      <c r="I120" s="6">
        <f t="shared" si="14"/>
        <v>23.5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0.42715484363081613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7.2+1.4+9.3+6.8+7.7+4.3+1.8+6+21.8</f>
        <v>66.3</v>
      </c>
      <c r="E122" s="21">
        <f>D122/D102*100</f>
        <v>1.0114416475972539</v>
      </c>
      <c r="F122" s="6">
        <f t="shared" si="15"/>
        <v>70.75773745997866</v>
      </c>
      <c r="G122" s="6">
        <f t="shared" si="17"/>
        <v>37.08053691275167</v>
      </c>
      <c r="H122" s="6">
        <f t="shared" si="16"/>
        <v>27.400000000000006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0.032036613272311214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21.4+1.2+34.6+22.6+3.4+31.2+5.1+22.6+3+44.8+0.2+32.7+27.3+30.6+3.7+29.7+4.3+33.6+0.1+0.1+6.3+25.5+0.4</f>
        <v>384.4000000000001</v>
      </c>
      <c r="E126" s="21">
        <f>D126/D102*100</f>
        <v>5.86422578184592</v>
      </c>
      <c r="F126" s="6">
        <f t="shared" si="15"/>
        <v>87.90304139034988</v>
      </c>
      <c r="G126" s="6">
        <f t="shared" si="17"/>
        <v>44.27551255471091</v>
      </c>
      <c r="H126" s="6">
        <f t="shared" si="16"/>
        <v>52.89999999999992</v>
      </c>
      <c r="I126" s="6">
        <f t="shared" si="14"/>
        <v>483.79999999999995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21.4+1.2+34.6+22.6+31.2+22.6+44.8+0.2+32.7+30.6+29.7+33.6+24.3</f>
        <v>329.50000000000006</v>
      </c>
      <c r="E127" s="1">
        <f>D127/D126*100</f>
        <v>85.71800208116545</v>
      </c>
      <c r="F127" s="1">
        <f>D127/B127*100</f>
        <v>88.9098758769563</v>
      </c>
      <c r="G127" s="1">
        <f t="shared" si="17"/>
        <v>44.103868290724144</v>
      </c>
      <c r="H127" s="1">
        <f t="shared" si="16"/>
        <v>41.099999999999966</v>
      </c>
      <c r="I127" s="1">
        <f t="shared" si="14"/>
        <v>417.59999999999997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3.4+3+2.7+1.6-0.1+0.1</f>
        <v>10.700000000000001</v>
      </c>
      <c r="E128" s="1">
        <f>D128/D126*100</f>
        <v>2.783558792924037</v>
      </c>
      <c r="F128" s="1">
        <f>D128/B128*100</f>
        <v>68.5897435897436</v>
      </c>
      <c r="G128" s="1">
        <f>D128/C128*100</f>
        <v>39.05109489051096</v>
      </c>
      <c r="H128" s="1">
        <f t="shared" si="16"/>
        <v>4.899999999999999</v>
      </c>
      <c r="I128" s="1">
        <f t="shared" si="14"/>
        <v>16.699999999999996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63.89016018306636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</f>
        <v>255.6</v>
      </c>
      <c r="E130" s="21">
        <f>D130/D102*100</f>
        <v>3.8993135011441646</v>
      </c>
      <c r="F130" s="119">
        <f>D130/B130*100</f>
        <v>53.72005044136191</v>
      </c>
      <c r="G130" s="6">
        <f t="shared" si="17"/>
        <v>53.72005044136191</v>
      </c>
      <c r="H130" s="6">
        <f t="shared" si="16"/>
        <v>220.20000000000002</v>
      </c>
      <c r="I130" s="6">
        <f t="shared" si="14"/>
        <v>220.20000000000002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13884.199999999999</v>
      </c>
      <c r="C133" s="88">
        <f>C41+C66+C69+C74+C76+C84+C98+C102+C96+C81+C94</f>
        <v>25001.600000000002</v>
      </c>
      <c r="D133" s="63">
        <f>D41+D66+D69+D74+D76+D84+D98+D102+D96+D81+D94</f>
        <v>9849.900000000001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371867.00000000006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307447.1</v>
      </c>
      <c r="E134" s="40">
        <v>100</v>
      </c>
      <c r="F134" s="3">
        <f>D134/B134*100</f>
        <v>82.67662900983414</v>
      </c>
      <c r="G134" s="3">
        <f aca="true" t="shared" si="18" ref="G134:G140">D134/C134*100</f>
        <v>49.25774629225619</v>
      </c>
      <c r="H134" s="3">
        <f aca="true" t="shared" si="19" ref="H134:H140">B134-D134</f>
        <v>64419.90000000008</v>
      </c>
      <c r="I134" s="3">
        <f aca="true" t="shared" si="20" ref="I134:I140">C134-D134</f>
        <v>316712.80000000005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260634.6</v>
      </c>
      <c r="C135" s="70">
        <f>C7+C18+C32+C50+C57+C88+C110+C114+C44+C127</f>
        <v>430257.9</v>
      </c>
      <c r="D135" s="70">
        <f>D7+D18+D32+D50+D57+D88+D110+D114+D44+D127</f>
        <v>228420.49999999997</v>
      </c>
      <c r="E135" s="6">
        <f>D135/D134*100</f>
        <v>74.29587073678691</v>
      </c>
      <c r="F135" s="6">
        <f aca="true" t="shared" si="21" ref="F135:F146">D135/B135*100</f>
        <v>87.64012913097491</v>
      </c>
      <c r="G135" s="6">
        <f t="shared" si="18"/>
        <v>53.08920533475386</v>
      </c>
      <c r="H135" s="6">
        <f t="shared" si="19"/>
        <v>32214.100000000035</v>
      </c>
      <c r="I135" s="20">
        <f t="shared" si="20"/>
        <v>201837.40000000005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38054.29999999999</v>
      </c>
      <c r="C136" s="71">
        <f>C10+C21+C34+C53+C59+C89+C47+C128+C104+C107</f>
        <v>64923.7</v>
      </c>
      <c r="D136" s="71">
        <f>D10+D21+D34+D53+D59+D89+D47+D128+D104+D107</f>
        <v>27387.500000000007</v>
      </c>
      <c r="E136" s="6">
        <f>D136/D134*100</f>
        <v>8.908036537017265</v>
      </c>
      <c r="F136" s="6">
        <f t="shared" si="21"/>
        <v>71.96952775376243</v>
      </c>
      <c r="G136" s="6">
        <f t="shared" si="18"/>
        <v>42.184133066969395</v>
      </c>
      <c r="H136" s="6">
        <f t="shared" si="19"/>
        <v>10666.799999999981</v>
      </c>
      <c r="I136" s="20">
        <f t="shared" si="20"/>
        <v>37536.19999999999</v>
      </c>
      <c r="K136" s="49"/>
      <c r="L136" s="106"/>
    </row>
    <row r="137" spans="1:12" ht="18.75">
      <c r="A137" s="25" t="s">
        <v>1</v>
      </c>
      <c r="B137" s="70">
        <f>B20+B9+B52+B46+B58+B33+B99</f>
        <v>10852.700000000003</v>
      </c>
      <c r="C137" s="70">
        <f>C20+C9+C52+C46+C58+C33+C99</f>
        <v>20504.5</v>
      </c>
      <c r="D137" s="70">
        <f>D20+D9+D52+D46+D58+D33+D99</f>
        <v>9879.400000000001</v>
      </c>
      <c r="E137" s="6">
        <f>D137/D134*100</f>
        <v>3.21336581154937</v>
      </c>
      <c r="F137" s="6">
        <f t="shared" si="21"/>
        <v>91.03172482423729</v>
      </c>
      <c r="G137" s="6">
        <f t="shared" si="18"/>
        <v>48.18161866907265</v>
      </c>
      <c r="H137" s="6">
        <f t="shared" si="19"/>
        <v>973.3000000000011</v>
      </c>
      <c r="I137" s="20">
        <f t="shared" si="20"/>
        <v>10625.099999999999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4720.3</v>
      </c>
      <c r="C138" s="70">
        <f>C11+C22+C100+C60+C36+C90</f>
        <v>8036.500000000001</v>
      </c>
      <c r="D138" s="70">
        <f>D11+D22+D100+D60+D36+D90</f>
        <v>3706.0000000000005</v>
      </c>
      <c r="E138" s="6">
        <f>D138/D134*100</f>
        <v>1.205410621859826</v>
      </c>
      <c r="F138" s="6">
        <f t="shared" si="21"/>
        <v>78.5119589856577</v>
      </c>
      <c r="G138" s="6">
        <f t="shared" si="18"/>
        <v>46.11460212779195</v>
      </c>
      <c r="H138" s="6">
        <f t="shared" si="19"/>
        <v>1014.2999999999997</v>
      </c>
      <c r="I138" s="20">
        <f t="shared" si="20"/>
        <v>4330.5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1936.5999999999995</v>
      </c>
      <c r="E139" s="6">
        <f>D139/D134*100</f>
        <v>0.6298969806513054</v>
      </c>
      <c r="F139" s="6">
        <f t="shared" si="21"/>
        <v>47.550764848871744</v>
      </c>
      <c r="G139" s="6">
        <f t="shared" si="18"/>
        <v>24.595181549168764</v>
      </c>
      <c r="H139" s="6">
        <f t="shared" si="19"/>
        <v>2136.100000000001</v>
      </c>
      <c r="I139" s="20">
        <f t="shared" si="20"/>
        <v>5937.300000000001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53532.40000000006</v>
      </c>
      <c r="C140" s="70">
        <f>C134-C135-C136-C137-C138-C139</f>
        <v>92563.40000000001</v>
      </c>
      <c r="D140" s="70">
        <f>D134-D135-D136-D137-D138-D139</f>
        <v>36117.1</v>
      </c>
      <c r="E140" s="6">
        <f>D140/D134*100</f>
        <v>11.747419312135325</v>
      </c>
      <c r="F140" s="6">
        <f t="shared" si="21"/>
        <v>67.46773916357189</v>
      </c>
      <c r="G140" s="46">
        <f t="shared" si="18"/>
        <v>39.01876983775444</v>
      </c>
      <c r="H140" s="6">
        <f t="shared" si="19"/>
        <v>17415.30000000006</v>
      </c>
      <c r="I140" s="6">
        <f t="shared" si="20"/>
        <v>56446.30000000001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29554.7+180.5-132.3</f>
        <v>29602.9</v>
      </c>
      <c r="C142" s="77">
        <v>77971.6</v>
      </c>
      <c r="D142" s="77">
        <f>1285.7+343.1+251.2+535+4+1250.9+3+47.1-1</f>
        <v>3719</v>
      </c>
      <c r="E142" s="16"/>
      <c r="F142" s="6">
        <f t="shared" si="21"/>
        <v>12.56295835880944</v>
      </c>
      <c r="G142" s="6">
        <f aca="true" t="shared" si="22" ref="G142:G151">D142/C142*100</f>
        <v>4.769685372622852</v>
      </c>
      <c r="H142" s="6">
        <f>B142-D142</f>
        <v>25883.9</v>
      </c>
      <c r="I142" s="6">
        <f aca="true" t="shared" si="23" ref="I142:I151">C142-D142</f>
        <v>74252.6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2921.3+155.4+1707.9+56.8+14.6+990.8-990.8+14.7</f>
        <v>4870.700000000001</v>
      </c>
      <c r="E143" s="6"/>
      <c r="F143" s="6">
        <f t="shared" si="21"/>
        <v>33.93057422900891</v>
      </c>
      <c r="G143" s="6">
        <f t="shared" si="22"/>
        <v>20.713866514701756</v>
      </c>
      <c r="H143" s="6">
        <f aca="true" t="shared" si="24" ref="H143:H150">B143-D143</f>
        <v>9484.199999999999</v>
      </c>
      <c r="I143" s="6">
        <f t="shared" si="23"/>
        <v>18643.5</v>
      </c>
      <c r="K143" s="49"/>
      <c r="L143" s="49"/>
    </row>
    <row r="144" spans="1:12" ht="18.75">
      <c r="A144" s="25" t="s">
        <v>63</v>
      </c>
      <c r="B144" s="92">
        <f>37500.3-180.5+132.3</f>
        <v>37452.100000000006</v>
      </c>
      <c r="C144" s="70">
        <f>109130.7-6200+130</f>
        <v>103060.7</v>
      </c>
      <c r="D144" s="70">
        <f>6096.5+112.1+30.9+1603.7+825.7-185.6+11.1+170.9+380.2+5.4+65.1+200.4+74.5+498.5+120.7+76.5+8.2+81+5.4+147.8+98.3+231.2+169.5+12.6+23.6+6.7+96.6+89.5+188.5+0.4</f>
        <v>11245.900000000001</v>
      </c>
      <c r="E144" s="6"/>
      <c r="F144" s="6">
        <f t="shared" si="21"/>
        <v>30.027421693309584</v>
      </c>
      <c r="G144" s="6">
        <f t="shared" si="22"/>
        <v>10.911918898280335</v>
      </c>
      <c r="H144" s="6">
        <f t="shared" si="24"/>
        <v>26206.200000000004</v>
      </c>
      <c r="I144" s="6">
        <f t="shared" si="23"/>
        <v>91814.79999999999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1079.6+99+23+18.9+98+142.5+46.8+99.4+162.7+67+248.3+33.5+121.9+230+22.3+285.5</f>
        <v>2778.4000000000005</v>
      </c>
      <c r="E146" s="21"/>
      <c r="F146" s="6">
        <f t="shared" si="21"/>
        <v>32.73751310843772</v>
      </c>
      <c r="G146" s="6">
        <f t="shared" si="22"/>
        <v>14.272065093438263</v>
      </c>
      <c r="H146" s="6">
        <f t="shared" si="24"/>
        <v>5708.499999999999</v>
      </c>
      <c r="I146" s="6">
        <f t="shared" si="23"/>
        <v>16689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95.1+9.9+65+49.9+275.1+44.8+19.5</f>
        <v>559.3</v>
      </c>
      <c r="E150" s="26"/>
      <c r="F150" s="6">
        <f>D150/B150*100</f>
        <v>10.162069842654164</v>
      </c>
      <c r="G150" s="6">
        <f t="shared" si="22"/>
        <v>6.308155600419567</v>
      </c>
      <c r="H150" s="6">
        <f t="shared" si="24"/>
        <v>4944.5</v>
      </c>
      <c r="I150" s="6">
        <f t="shared" si="23"/>
        <v>8307</v>
      </c>
    </row>
    <row r="151" spans="1:9" ht="19.5" thickBot="1">
      <c r="A151" s="15" t="s">
        <v>20</v>
      </c>
      <c r="B151" s="94">
        <f>B134+B142+B146+B147+B143+B150+B149+B144+B148+B145</f>
        <v>475870.0000000001</v>
      </c>
      <c r="C151" s="94">
        <f>C134+C142+C146+C147+C143+C150+C149+C144+C148+C145</f>
        <v>866336.9999999999</v>
      </c>
      <c r="D151" s="94">
        <f>D134+D142+D146+D147+D143+D150+D149+D144+D148+D145</f>
        <v>338378.2</v>
      </c>
      <c r="E151" s="27"/>
      <c r="F151" s="3">
        <f>D151/B151*100</f>
        <v>71.10727719755394</v>
      </c>
      <c r="G151" s="3">
        <f t="shared" si="22"/>
        <v>39.058495712407534</v>
      </c>
      <c r="H151" s="3">
        <f>B151-D151</f>
        <v>137491.8000000001</v>
      </c>
      <c r="I151" s="3">
        <f t="shared" si="23"/>
        <v>527958.7999999998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I37" sqref="I3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307447.1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K42" sqref="K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36" sqref="N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307447.1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2014-06-23T05:05:47Z</dcterms:modified>
  <cp:category/>
  <cp:version/>
  <cp:contentType/>
  <cp:contentStatus/>
</cp:coreProperties>
</file>